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User\OneDrive\Desktop\Elmo Ventures\"/>
    </mc:Choice>
  </mc:AlternateContent>
  <xr:revisionPtr revIDLastSave="0" documentId="13_ncr:1_{480C8DD0-8F40-4870-A13C-8F60BEBD1EC3}" xr6:coauthVersionLast="47" xr6:coauthVersionMax="47" xr10:uidLastSave="{00000000-0000-0000-0000-000000000000}"/>
  <bookViews>
    <workbookView xWindow="-108" yWindow="-108" windowWidth="23256" windowHeight="13896" xr2:uid="{83C678F9-F58F-42C9-B58D-60BE54966926}"/>
  </bookViews>
  <sheets>
    <sheet name="ROI Comparis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 l="1"/>
  <c r="G3" i="1" s="1"/>
  <c r="I3" i="1" s="1"/>
  <c r="E11" i="1" s="1"/>
  <c r="E4" i="1"/>
  <c r="G4" i="1" s="1"/>
  <c r="I4" i="1" s="1"/>
  <c r="E12" i="1" s="1"/>
  <c r="E2" i="1"/>
  <c r="G2" i="1" s="1"/>
  <c r="I2" i="1" s="1"/>
  <c r="E10" i="1" s="1"/>
  <c r="C3" i="1"/>
  <c r="C11" i="1" s="1"/>
  <c r="C4" i="1"/>
  <c r="C12" i="1" s="1"/>
  <c r="C2" i="1"/>
  <c r="C10" i="1" s="1"/>
  <c r="H11" i="1" l="1"/>
  <c r="F11" i="1"/>
  <c r="I11" i="1" s="1"/>
  <c r="D11" i="1"/>
  <c r="H10" i="1"/>
  <c r="F10" i="1"/>
  <c r="I10" i="1" s="1"/>
  <c r="D10" i="1"/>
  <c r="H12" i="1"/>
  <c r="F12" i="1"/>
  <c r="I12" i="1" s="1"/>
  <c r="D12" i="1"/>
  <c r="F20" i="1" l="1"/>
  <c r="C20" i="1"/>
  <c r="F18" i="1"/>
  <c r="C18" i="1"/>
  <c r="F19" i="1"/>
  <c r="C19" i="1"/>
</calcChain>
</file>

<file path=xl/sharedStrings.xml><?xml version="1.0" encoding="utf-8"?>
<sst xmlns="http://schemas.openxmlformats.org/spreadsheetml/2006/main" count="38" uniqueCount="27">
  <si>
    <t>Machine</t>
  </si>
  <si>
    <t>Running Speed PPM</t>
  </si>
  <si>
    <t>Running Speed PPH</t>
  </si>
  <si>
    <t>% of Cases Rejected</t>
  </si>
  <si>
    <t># Of Rejects Per Hr</t>
  </si>
  <si>
    <t>Time To Clear Reject In Sec</t>
  </si>
  <si>
    <t>Reject Stoppage Time Per Hr</t>
  </si>
  <si>
    <t>Fault Stoppage Time Per Hr</t>
  </si>
  <si>
    <t>Total Time Stopped Per Hr</t>
  </si>
  <si>
    <t>Lithium INEX</t>
  </si>
  <si>
    <t>Camdex</t>
  </si>
  <si>
    <t>Mark 7 Autodrive</t>
  </si>
  <si>
    <t>Machine Cost</t>
  </si>
  <si>
    <t>Running Speed</t>
  </si>
  <si>
    <t>Uptime</t>
  </si>
  <si>
    <t>Actual Output</t>
  </si>
  <si>
    <t>Actual Daily Output (8hrs)</t>
  </si>
  <si>
    <t>Profit Per Round</t>
  </si>
  <si>
    <t>Hourly Earning</t>
  </si>
  <si>
    <t>Daily Earnings</t>
  </si>
  <si>
    <t>Payment 5 yr</t>
  </si>
  <si>
    <t>ROI In Hrs</t>
  </si>
  <si>
    <t>Payment 2 yr</t>
  </si>
  <si>
    <t>ROI in Hrs</t>
  </si>
  <si>
    <t>*Price Includes everything. Trimmer and Trim Die included. Even the Waterjet/Powder Coated Table and Pressure Regulator</t>
  </si>
  <si>
    <t>*Price Reflects the cost of a Camdex Case Processor and the cheapest option to Trim (Dillon on a Mark 7 Autodrive)</t>
  </si>
  <si>
    <t>*CP2000, Mark 7 Autodrive, FW Shell Plate, FW Decap, FW Hold Down, Dillon Carbide Trim Die, Dillon Trimmer, VP MFG Ream, Holy Moly, Wear Plate, Aftermarket Tool Head, Lithium index lever, Pneumatic Decapping System, Chamber Check 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</si>
</sst>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
    <numFmt numFmtId="166" formatCode="0.0%"/>
    <numFmt numFmtId="167" formatCode="&quot;$&quot;#,##0.000"/>
  </numFmts>
  <fonts count="3" x14ac:knownFonts="1">
    <font>
      <sz val="11"/>
      <color theme="1"/>
      <name val="Aptos Narrow"/>
      <family val="2"/>
      <scheme val="minor"/>
    </font>
    <font>
      <sz val="11"/>
      <color theme="1"/>
      <name val="Aptos Narrow"/>
      <family val="2"/>
      <scheme val="minor"/>
    </font>
    <font>
      <b/>
      <sz val="11"/>
      <color theme="1"/>
      <name val="Aptos Narrow"/>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0">
    <xf numFmtId="0" fontId="0" fillId="0" borderId="0" xfId="0"/>
    <xf numFmtId="0" fontId="2" fillId="0" borderId="0" xfId="0" applyFont="1" applyAlignment="1">
      <alignment horizontal="center" vertical="center" wrapText="1"/>
    </xf>
    <xf numFmtId="0" fontId="2" fillId="0" borderId="0" xfId="0" applyFont="1"/>
    <xf numFmtId="0" fontId="0" fillId="0" borderId="0" xfId="0" applyAlignment="1">
      <alignment horizontal="left" vertical="center"/>
    </xf>
    <xf numFmtId="0" fontId="0" fillId="0" borderId="0" xfId="0" applyAlignment="1">
      <alignment vertical="center"/>
    </xf>
    <xf numFmtId="0" fontId="2" fillId="0" borderId="0" xfId="0" applyFont="1" applyAlignment="1">
      <alignment horizontal="center"/>
    </xf>
    <xf numFmtId="0" fontId="0" fillId="0" borderId="0" xfId="0" applyAlignment="1">
      <alignment horizontal="center"/>
    </xf>
    <xf numFmtId="9" fontId="0" fillId="0" borderId="0" xfId="1" applyFont="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1" fontId="0" fillId="0" borderId="0" xfId="0" applyNumberFormat="1" applyAlignment="1">
      <alignment horizontal="center"/>
    </xf>
    <xf numFmtId="165"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0" fillId="0" borderId="0" xfId="0" applyProtection="1">
      <protection locked="0"/>
    </xf>
    <xf numFmtId="0" fontId="0" fillId="0" borderId="1" xfId="0" applyBorder="1" applyAlignment="1" applyProtection="1">
      <alignment horizontal="center"/>
      <protection locked="0"/>
    </xf>
    <xf numFmtId="166" fontId="0" fillId="0" borderId="1" xfId="1" applyNumberFormat="1" applyFont="1" applyBorder="1" applyAlignment="1" applyProtection="1">
      <alignment horizontal="center"/>
      <protection locked="0"/>
    </xf>
    <xf numFmtId="167"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64" fontId="0" fillId="0" borderId="1" xfId="0" applyNumberFormat="1" applyBorder="1" applyProtection="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32C14-37F1-40C0-A6DF-D4A930223350}">
  <sheetPr>
    <pageSetUpPr fitToPage="1"/>
  </sheetPr>
  <dimension ref="A1:I26"/>
  <sheetViews>
    <sheetView tabSelected="1" workbookViewId="0">
      <selection activeCell="D13" sqref="D13"/>
    </sheetView>
  </sheetViews>
  <sheetFormatPr defaultRowHeight="14.4" x14ac:dyDescent="0.3"/>
  <cols>
    <col min="1" max="9" width="15.77734375" customWidth="1"/>
  </cols>
  <sheetData>
    <row r="1" spans="1:9" ht="28.8" x14ac:dyDescent="0.3">
      <c r="A1" s="1" t="s">
        <v>0</v>
      </c>
      <c r="B1" s="1" t="s">
        <v>1</v>
      </c>
      <c r="C1" s="1" t="s">
        <v>2</v>
      </c>
      <c r="D1" s="1" t="s">
        <v>3</v>
      </c>
      <c r="E1" s="1" t="s">
        <v>4</v>
      </c>
      <c r="F1" s="1" t="s">
        <v>5</v>
      </c>
      <c r="G1" s="1" t="s">
        <v>6</v>
      </c>
      <c r="H1" s="1" t="s">
        <v>7</v>
      </c>
      <c r="I1" s="1" t="s">
        <v>8</v>
      </c>
    </row>
    <row r="2" spans="1:9" x14ac:dyDescent="0.3">
      <c r="A2" t="s">
        <v>9</v>
      </c>
      <c r="B2" s="15">
        <v>50</v>
      </c>
      <c r="C2" s="6">
        <f>B2*60</f>
        <v>3000</v>
      </c>
      <c r="D2" s="16">
        <v>1.4999999999999999E-2</v>
      </c>
      <c r="E2" s="10">
        <f>(B2*D2)*60</f>
        <v>45</v>
      </c>
      <c r="F2" s="15">
        <v>0</v>
      </c>
      <c r="G2" s="6">
        <f t="shared" ref="G2:G3" si="0">(F2/60)*E2</f>
        <v>0</v>
      </c>
      <c r="H2" s="15">
        <v>10</v>
      </c>
      <c r="I2" s="6">
        <f>G2+H2</f>
        <v>10</v>
      </c>
    </row>
    <row r="3" spans="1:9" x14ac:dyDescent="0.3">
      <c r="A3" t="s">
        <v>10</v>
      </c>
      <c r="B3" s="15">
        <v>56</v>
      </c>
      <c r="C3" s="6">
        <f t="shared" ref="C3:C4" si="1">B3*60</f>
        <v>3360</v>
      </c>
      <c r="D3" s="16">
        <v>1.4999999999999999E-2</v>
      </c>
      <c r="E3" s="10">
        <f t="shared" ref="E3:E4" si="2">(B3*D3)*60</f>
        <v>50.4</v>
      </c>
      <c r="F3" s="15">
        <v>0</v>
      </c>
      <c r="G3" s="6">
        <f t="shared" si="0"/>
        <v>0</v>
      </c>
      <c r="H3" s="15">
        <v>10</v>
      </c>
      <c r="I3" s="6">
        <f t="shared" ref="I3:I4" si="3">G3+H3</f>
        <v>10</v>
      </c>
    </row>
    <row r="4" spans="1:9" x14ac:dyDescent="0.3">
      <c r="A4" t="s">
        <v>11</v>
      </c>
      <c r="B4" s="15">
        <v>45</v>
      </c>
      <c r="C4" s="6">
        <f t="shared" si="1"/>
        <v>2700</v>
      </c>
      <c r="D4" s="16">
        <v>1.4999999999999999E-2</v>
      </c>
      <c r="E4" s="10">
        <f t="shared" si="2"/>
        <v>40.499999999999993</v>
      </c>
      <c r="F4" s="15">
        <v>20</v>
      </c>
      <c r="G4" s="6">
        <f>(F4/60)*E4</f>
        <v>13.499999999999996</v>
      </c>
      <c r="H4" s="15">
        <v>10</v>
      </c>
      <c r="I4" s="6">
        <f t="shared" si="3"/>
        <v>23.499999999999996</v>
      </c>
    </row>
    <row r="9" spans="1:9" ht="28.8" x14ac:dyDescent="0.3">
      <c r="A9" s="1" t="s">
        <v>0</v>
      </c>
      <c r="B9" s="1" t="s">
        <v>12</v>
      </c>
      <c r="C9" s="1" t="s">
        <v>13</v>
      </c>
      <c r="D9" s="1" t="s">
        <v>14</v>
      </c>
      <c r="E9" s="1" t="s">
        <v>15</v>
      </c>
      <c r="F9" s="1" t="s">
        <v>16</v>
      </c>
      <c r="G9" s="1" t="s">
        <v>17</v>
      </c>
      <c r="H9" s="1" t="s">
        <v>18</v>
      </c>
      <c r="I9" s="1" t="s">
        <v>19</v>
      </c>
    </row>
    <row r="10" spans="1:9" x14ac:dyDescent="0.3">
      <c r="A10" t="s">
        <v>9</v>
      </c>
      <c r="B10" s="18">
        <v>16840</v>
      </c>
      <c r="C10" s="6">
        <f>C2</f>
        <v>3000</v>
      </c>
      <c r="D10" s="7">
        <f>E10/C2</f>
        <v>0.81833333333333336</v>
      </c>
      <c r="E10" s="10">
        <f>((60-I2)*B2)-E2</f>
        <v>2455</v>
      </c>
      <c r="F10" s="10">
        <f>E10*8</f>
        <v>19640</v>
      </c>
      <c r="G10" s="17">
        <v>0.02</v>
      </c>
      <c r="H10" s="8">
        <f>E10*G10</f>
        <v>49.1</v>
      </c>
      <c r="I10" s="8">
        <f>F10*G10</f>
        <v>392.8</v>
      </c>
    </row>
    <row r="11" spans="1:9" x14ac:dyDescent="0.3">
      <c r="A11" t="s">
        <v>10</v>
      </c>
      <c r="B11" s="18">
        <v>38000</v>
      </c>
      <c r="C11" s="6">
        <f t="shared" ref="C11:C12" si="4">C3</f>
        <v>3360</v>
      </c>
      <c r="D11" s="7">
        <f t="shared" ref="D11:D12" si="5">E11/C3</f>
        <v>0.81833333333333336</v>
      </c>
      <c r="E11" s="10">
        <f t="shared" ref="E11:E12" si="6">((60-I3)*B3)-E3</f>
        <v>2749.6</v>
      </c>
      <c r="F11" s="10">
        <f t="shared" ref="F11:F12" si="7">E11*8</f>
        <v>21996.799999999999</v>
      </c>
      <c r="G11" s="17">
        <v>0.02</v>
      </c>
      <c r="H11" s="8">
        <f t="shared" ref="H11:H12" si="8">E11*G11</f>
        <v>54.991999999999997</v>
      </c>
      <c r="I11" s="8">
        <f t="shared" ref="I11:I12" si="9">F11*G11</f>
        <v>439.93599999999998</v>
      </c>
    </row>
    <row r="12" spans="1:9" x14ac:dyDescent="0.3">
      <c r="A12" t="s">
        <v>11</v>
      </c>
      <c r="B12" s="18">
        <v>7916</v>
      </c>
      <c r="C12" s="6">
        <f t="shared" si="4"/>
        <v>2700</v>
      </c>
      <c r="D12" s="7">
        <f t="shared" si="5"/>
        <v>0.59333333333333338</v>
      </c>
      <c r="E12" s="10">
        <f t="shared" si="6"/>
        <v>1602</v>
      </c>
      <c r="F12" s="10">
        <f t="shared" si="7"/>
        <v>12816</v>
      </c>
      <c r="G12" s="17">
        <v>0.02</v>
      </c>
      <c r="H12" s="8">
        <f t="shared" si="8"/>
        <v>32.04</v>
      </c>
      <c r="I12" s="8">
        <f t="shared" si="9"/>
        <v>256.32</v>
      </c>
    </row>
    <row r="17" spans="1:9" x14ac:dyDescent="0.3">
      <c r="A17" s="2" t="s">
        <v>0</v>
      </c>
      <c r="B17" s="5" t="s">
        <v>20</v>
      </c>
      <c r="C17" s="5" t="s">
        <v>21</v>
      </c>
      <c r="D17" s="5"/>
      <c r="E17" s="5" t="s">
        <v>22</v>
      </c>
      <c r="F17" s="5" t="s">
        <v>23</v>
      </c>
      <c r="G17" s="2"/>
      <c r="H17" s="2"/>
      <c r="I17" s="2"/>
    </row>
    <row r="18" spans="1:9" x14ac:dyDescent="0.3">
      <c r="A18" t="s">
        <v>9</v>
      </c>
      <c r="B18" s="19">
        <v>354</v>
      </c>
      <c r="C18" s="9">
        <f>B18/H10</f>
        <v>7.2097759674134414</v>
      </c>
      <c r="E18" s="19">
        <v>774</v>
      </c>
      <c r="F18" s="9">
        <f>E18/H10</f>
        <v>15.763747454175153</v>
      </c>
      <c r="I18" s="14"/>
    </row>
    <row r="19" spans="1:9" x14ac:dyDescent="0.3">
      <c r="A19" t="s">
        <v>10</v>
      </c>
      <c r="B19" s="19">
        <v>799</v>
      </c>
      <c r="C19" s="9">
        <f t="shared" ref="C19:C20" si="10">B19/H11</f>
        <v>14.52938609252255</v>
      </c>
      <c r="E19" s="19">
        <v>1747</v>
      </c>
      <c r="F19" s="9">
        <f t="shared" ref="F19:F20" si="11">E19/H11</f>
        <v>31.768257201047426</v>
      </c>
    </row>
    <row r="20" spans="1:9" x14ac:dyDescent="0.3">
      <c r="A20" t="s">
        <v>11</v>
      </c>
      <c r="B20" s="19">
        <v>166</v>
      </c>
      <c r="C20" s="9">
        <f t="shared" si="10"/>
        <v>5.1810237203495628</v>
      </c>
      <c r="E20" s="19">
        <v>364</v>
      </c>
      <c r="F20" s="9">
        <f t="shared" si="11"/>
        <v>11.36079900124844</v>
      </c>
    </row>
    <row r="24" spans="1:9" ht="30" customHeight="1" x14ac:dyDescent="0.3">
      <c r="A24" s="3" t="s">
        <v>9</v>
      </c>
      <c r="B24" s="11" t="s">
        <v>24</v>
      </c>
      <c r="C24" s="11"/>
      <c r="D24" s="11"/>
      <c r="E24" s="11"/>
      <c r="F24" s="11"/>
      <c r="G24" s="11"/>
      <c r="H24" s="11"/>
      <c r="I24" s="11"/>
    </row>
    <row r="25" spans="1:9" ht="30" customHeight="1" x14ac:dyDescent="0.3">
      <c r="A25" s="4" t="s">
        <v>10</v>
      </c>
      <c r="B25" s="12" t="s">
        <v>25</v>
      </c>
      <c r="C25" s="12"/>
      <c r="D25" s="12"/>
      <c r="E25" s="12"/>
      <c r="F25" s="12"/>
      <c r="G25" s="12"/>
      <c r="H25" s="12"/>
      <c r="I25" s="12"/>
    </row>
    <row r="26" spans="1:9" ht="30" customHeight="1" x14ac:dyDescent="0.3">
      <c r="A26" s="4" t="s">
        <v>11</v>
      </c>
      <c r="B26" s="13" t="s">
        <v>26</v>
      </c>
      <c r="C26" s="13"/>
      <c r="D26" s="13"/>
      <c r="E26" s="13"/>
      <c r="F26" s="13"/>
      <c r="G26" s="13"/>
      <c r="H26" s="13"/>
      <c r="I26" s="13"/>
    </row>
  </sheetData>
  <sheetProtection algorithmName="SHA-512" hashValue="5tM547/L0iTnE5g8zVsdxOdO2OaQz9nuRTpNjy/kpdHfP0kklvsSZQm9PAlLamUt6mS1uRG2zRQ3N1r3zM6tDg==" saltValue="8ySxp5o+MPjXrR9Zbxp85Q==" spinCount="100000" sheet="1" objects="1" scenarios="1"/>
  <mergeCells count="3">
    <mergeCell ref="B24:I24"/>
    <mergeCell ref="B25:I25"/>
    <mergeCell ref="B26:I26"/>
  </mergeCells>
  <pageMargins left="0.7" right="0.7" top="0.75" bottom="0.75" header="0.3" footer="0.3"/>
  <pageSetup scale="8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ROI Comparison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Randan Woods</dc:creator>
  <cp:lastModifiedBy>Randan Woods</cp:lastModifiedBy>
  <cp:lastPrinted>2025-05-04T01:52:29Z</cp:lastPrinted>
  <dcterms:created xsi:type="dcterms:W3CDTF">2025-05-03T16:58:29Z</dcterms:created>
  <dcterms:modified xsi:type="dcterms:W3CDTF">2025-05-05T22:47:19Z</dcterms:modified>
</cp:coreProperties>
</file>